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housingagency.sharepoint.com/sites/hacccities/HA CC Cities/Fourth Call June 2025/Final Docs for Fourth Call/"/>
    </mc:Choice>
  </mc:AlternateContent>
  <xr:revisionPtr revIDLastSave="6" documentId="8_{D68D6812-930A-4D2F-BE54-7FAE7817A37B}" xr6:coauthVersionLast="47" xr6:coauthVersionMax="47" xr10:uidLastSave="{1A7700B2-BC9A-42CC-9352-77514ADD5F50}"/>
  <bookViews>
    <workbookView xWindow="-108" yWindow="-108" windowWidth="23256" windowHeight="12456" xr2:uid="{E43BAA1F-985A-463B-8D39-2E42540CEE82}"/>
  </bookViews>
  <sheets>
    <sheet name="Cost &amp; Viability Gap" sheetId="5" r:id="rId1"/>
    <sheet name="Proximity to amenities " sheetId="3" r:id="rId2"/>
    <sheet name="Marking systems" sheetId="4" r:id="rId3"/>
  </sheets>
  <definedNames>
    <definedName name="_ftn1" localSheetId="1">'Proximity to amenities '!$A$21</definedName>
    <definedName name="_ftn2" localSheetId="1">'Proximity to amenities '!$A$22</definedName>
    <definedName name="_ftn3" localSheetId="1">'Proximity to amenities '!$A$23</definedName>
    <definedName name="_ftnref1" localSheetId="1">'Proximity to amenities '!$A$5</definedName>
    <definedName name="_ftnref2" localSheetId="1">'Proximity to amenities '!$A$10</definedName>
    <definedName name="_ftnref3" localSheetId="1">'Proximity to amenities '!$A$14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 i="5" l="1"/>
  <c r="D8" i="5" l="1"/>
  <c r="J8" i="5"/>
  <c r="K5" i="5"/>
  <c r="K6" i="5"/>
  <c r="K4" i="5"/>
  <c r="D7" i="5"/>
  <c r="D9" i="5"/>
  <c r="D10" i="5"/>
  <c r="D11" i="5"/>
  <c r="D12" i="5"/>
  <c r="D13" i="5"/>
  <c r="D6" i="5"/>
  <c r="C7" i="5"/>
  <c r="C8" i="5"/>
  <c r="C9" i="5"/>
  <c r="C10" i="5"/>
  <c r="C11" i="5"/>
  <c r="C12" i="5"/>
  <c r="C13" i="5"/>
  <c r="C6" i="5"/>
  <c r="K8" i="5" l="1"/>
  <c r="K9" i="5" s="1"/>
  <c r="C14" i="5"/>
  <c r="D14" i="5"/>
  <c r="B15" i="5"/>
  <c r="E9" i="3"/>
  <c r="E7" i="3"/>
  <c r="E18" i="3"/>
  <c r="E17" i="3"/>
  <c r="E16" i="3"/>
  <c r="E15" i="3"/>
  <c r="E14" i="3"/>
  <c r="E13" i="3"/>
  <c r="E12" i="3"/>
  <c r="E11" i="3"/>
  <c r="E10" i="3"/>
  <c r="E6" i="3"/>
  <c r="E5" i="3"/>
  <c r="D16" i="5" l="1"/>
  <c r="E4" i="5" s="1"/>
  <c r="D15" i="5"/>
  <c r="C15" i="5"/>
  <c r="E19" i="3"/>
  <c r="K12" i="5" l="1"/>
  <c r="K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tc={6AD2E722-EACB-425E-B089-4A874F8C7A34}</author>
    <author>tc={20666F3A-E1A8-479F-9253-0F0E20646689}</author>
    <author>tc={8056DF9F-F452-410B-8CC0-98BBAEB8B2E9}</author>
    <author>tc={1E5143E6-1ED0-454E-8319-2E98467CE96F}</author>
  </authors>
  <commentList>
    <comment ref="A5" authorId="0" shapeId="0" xr:uid="{6AD2E722-EACB-425E-B089-4A874F8C7A34}">
      <text>
        <t>[Threaded comment]
Your version of Excel allows you to read this threaded comment; however, any edits to it will get removed if the file is opened in a newer version of Excel. Learn more: https://go.microsoft.com/fwlink/?linkid=870924
Comment:
    Supermarket (e.g., Tesco/Aldi/Lidl, etc.) or large convenience store (e.g., Centra/Spar/Mace), does not include fuel stations or newsagents.</t>
      </text>
    </comment>
    <comment ref="A7" authorId="1" shapeId="0" xr:uid="{20666F3A-E1A8-479F-9253-0F0E20646689}">
      <text>
        <t>[Threaded comment]
Your version of Excel allows you to read this threaded comment; however, any edits to it will get removed if the file is opened in a newer version of Excel. Learn more: https://go.microsoft.com/fwlink/?linkid=870924
Comment:
    Details of both GP and pharmacy should be provided unless primary healthcare centre is closer in proximity.</t>
      </text>
    </comment>
    <comment ref="A10" authorId="2" shapeId="0" xr:uid="{8056DF9F-F452-410B-8CC0-98BBAEB8B2E9}">
      <text>
        <t>[Threaded comment]
Your version of Excel allows you to read this threaded comment; however, any edits to it will get removed if the file is opened in a newer version of Excel. Learn more: https://go.microsoft.com/fwlink/?linkid=870924
Comment:
    Facility where people from the local neighbourhoods can meet for social, recreational and educational activities.</t>
      </text>
    </comment>
    <comment ref="A14" authorId="3" shapeId="0" xr:uid="{1E5143E6-1ED0-454E-8319-2E98467CE96F}">
      <text>
        <t>[Threaded comment]
Your version of Excel allows you to read this threaded comment; however, any edits to it will get removed if the file is opened in a newer version of Excel. Learn more: https://go.microsoft.com/fwlink/?linkid=870924
Comment:
    Shopping centre or main street with a range of shopping facilities.</t>
      </text>
    </comment>
  </commentList>
</comments>
</file>

<file path=xl/sharedStrings.xml><?xml version="1.0" encoding="utf-8"?>
<sst xmlns="http://schemas.openxmlformats.org/spreadsheetml/2006/main" count="87" uniqueCount="75">
  <si>
    <t>COSTS TABLE</t>
  </si>
  <si>
    <t>VALUATIONS TABLE</t>
  </si>
  <si>
    <r>
      <t xml:space="preserve">
Cost per apartment will be awarded marks on the basis of the weighted average dwelling cost of the overall proposal. Proposals should include an average delivery cost per apartment rounded to the nearest €1,000. The average cost must include the full development cost that the proposer will incur in delivering the apartments in the proposal, in full compliance with the relevant planning permission, the Building Control Act and any other legislative requirements. The average is to be calculated by taking the total development cost of the relevant block(s), omitting any commercial or other non-residential elements included in the blocks and dividing the total by the number of apartments included in the proposal.                         </t>
    </r>
    <r>
      <rPr>
        <b/>
        <sz val="11"/>
        <color theme="1"/>
        <rFont val="Arial"/>
        <family val="2"/>
      </rPr>
      <t>*** A breakown of the overall proposal costs should be provided in cells B6:B14. Proposers should also input the total gross floor area (m2) into cell C:4 and the total number of apartments into D:4 ***</t>
    </r>
  </si>
  <si>
    <r>
      <t xml:space="preserve">                                                                                                                                                Summary of Red or Blue Book valuations of proposed apartments.                                                                                  </t>
    </r>
    <r>
      <rPr>
        <b/>
        <sz val="11"/>
        <color theme="1"/>
        <rFont val="Arial"/>
        <family val="2"/>
      </rPr>
      <t>*** Please input the required information into Columns 'I' and 'J' ***</t>
    </r>
  </si>
  <si>
    <t>Overall Proposal Costs</t>
  </si>
  <si>
    <t>Total Gross Floor Area    M2</t>
  </si>
  <si>
    <t>Total Number of Apartments    Nr.</t>
  </si>
  <si>
    <t>Total Score</t>
  </si>
  <si>
    <t>Apartment Type</t>
  </si>
  <si>
    <t>Value per apartment</t>
  </si>
  <si>
    <t>Number of apartments</t>
  </si>
  <si>
    <t>Total Value</t>
  </si>
  <si>
    <t>Studio</t>
  </si>
  <si>
    <t xml:space="preserve">€ </t>
  </si>
  <si>
    <t>Cost per M2</t>
  </si>
  <si>
    <t>Cost per Apartment</t>
  </si>
  <si>
    <t>1 bed</t>
  </si>
  <si>
    <t>Construction Cost</t>
  </si>
  <si>
    <t>2 bed</t>
  </si>
  <si>
    <t>Site Cost</t>
  </si>
  <si>
    <t>3 bed</t>
  </si>
  <si>
    <t>Contributions</t>
  </si>
  <si>
    <t>Total for proposal</t>
  </si>
  <si>
    <t>Professional Fees</t>
  </si>
  <si>
    <t>Weighted Average Market Value per Apartment</t>
  </si>
  <si>
    <t>Finance Costs</t>
  </si>
  <si>
    <t>Contingency</t>
  </si>
  <si>
    <t>Viability Gap</t>
  </si>
  <si>
    <t>Margin</t>
  </si>
  <si>
    <t>Viability Gap Amount</t>
  </si>
  <si>
    <t>Other Costs - define in cell A20 below</t>
  </si>
  <si>
    <t>VAT</t>
  </si>
  <si>
    <t>Total Cost</t>
  </si>
  <si>
    <t>Weighted Average Delivery Cost per Apartment</t>
  </si>
  <si>
    <t>Other Costs</t>
  </si>
  <si>
    <t>Proposers should use Google Maps (or similar interactive mapping product) to measure the distance between the relevant boundary of the proposed apartment development and the amenities set out below. The distance to be measured is the relevant walking or cycling distance from the perimeter to the amenity following street patterns in the area (i.e., the distance is not a straight-line radius cutting through buildings etc). The information provided will be thoroughly checked by The Housing Agency as part of Stage 1 assessment and scores will be allocated subject to verification.</t>
  </si>
  <si>
    <t xml:space="preserve">Name of Development: </t>
  </si>
  <si>
    <t xml:space="preserve">Google Map Coordinates of Development: </t>
  </si>
  <si>
    <r>
      <t xml:space="preserve">Amenity Type and Description
</t>
    </r>
    <r>
      <rPr>
        <b/>
        <i/>
        <sz val="11"/>
        <color theme="0" tint="-0.499984740745262"/>
        <rFont val="Arial"/>
        <family val="2"/>
      </rPr>
      <t xml:space="preserve">(Where there is more than one amenity listed in the boxes below, please choose the one that is closest to your development)
</t>
    </r>
    <r>
      <rPr>
        <b/>
        <i/>
        <sz val="11"/>
        <color rgb="FFFF0000"/>
        <rFont val="Arial"/>
        <family val="2"/>
      </rPr>
      <t>***</t>
    </r>
    <r>
      <rPr>
        <b/>
        <i/>
        <sz val="11"/>
        <rFont val="Arial"/>
        <family val="2"/>
      </rPr>
      <t>Please ensure to follow instructions in the cell comments</t>
    </r>
    <r>
      <rPr>
        <b/>
        <i/>
        <sz val="11"/>
        <color theme="0" tint="-0.499984740745262"/>
        <rFont val="Arial"/>
        <family val="2"/>
      </rPr>
      <t xml:space="preserve">   </t>
    </r>
    <r>
      <rPr>
        <b/>
        <sz val="11"/>
        <color theme="1"/>
        <rFont val="Arial"/>
        <family val="2"/>
      </rPr>
      <t xml:space="preserve">
</t>
    </r>
  </si>
  <si>
    <r>
      <t xml:space="preserve">Place Name
</t>
    </r>
    <r>
      <rPr>
        <b/>
        <i/>
        <sz val="11"/>
        <color theme="0" tint="-0.499984740745262"/>
        <rFont val="Arial"/>
        <family val="2"/>
      </rPr>
      <t>(e.g., Supervalu)</t>
    </r>
  </si>
  <si>
    <r>
      <rPr>
        <b/>
        <sz val="11"/>
        <color theme="1"/>
        <rFont val="Arial"/>
        <family val="2"/>
      </rPr>
      <t xml:space="preserve">Distance in km from development
</t>
    </r>
    <r>
      <rPr>
        <b/>
        <sz val="11"/>
        <color theme="0" tint="-0.499984740745262"/>
        <rFont val="Arial"/>
        <family val="2"/>
      </rPr>
      <t>(e.g., 1.27km)</t>
    </r>
  </si>
  <si>
    <r>
      <t xml:space="preserve">Full Address &amp; Eircode of Destination
</t>
    </r>
    <r>
      <rPr>
        <b/>
        <i/>
        <sz val="11"/>
        <color theme="0" tint="-0.499984740745262"/>
        <rFont val="Arial"/>
        <family val="2"/>
      </rPr>
      <t>(e.g., Supervalu Newbridge Cross, Athgarvan Rd, Kilbelin, Newbridge, Co. Kildare, W12N728)</t>
    </r>
  </si>
  <si>
    <r>
      <t>Shop that sells a range of fresh food and household items</t>
    </r>
    <r>
      <rPr>
        <b/>
        <sz val="11"/>
        <color rgb="FFFF0000"/>
        <rFont val="Arial"/>
        <family val="2"/>
      </rPr>
      <t>***</t>
    </r>
  </si>
  <si>
    <r>
      <t xml:space="preserve">Café </t>
    </r>
    <r>
      <rPr>
        <b/>
        <u/>
        <sz val="11"/>
        <color theme="1"/>
        <rFont val="Arial"/>
        <family val="2"/>
      </rPr>
      <t>or</t>
    </r>
    <r>
      <rPr>
        <b/>
        <sz val="11"/>
        <color theme="1"/>
        <rFont val="Arial"/>
        <family val="2"/>
      </rPr>
      <t xml:space="preserve"> Restaurant </t>
    </r>
    <r>
      <rPr>
        <b/>
        <u/>
        <sz val="11"/>
        <color theme="1"/>
        <rFont val="Arial"/>
        <family val="2"/>
      </rPr>
      <t>or</t>
    </r>
    <r>
      <rPr>
        <b/>
        <sz val="11"/>
        <color theme="1"/>
        <rFont val="Arial"/>
        <family val="2"/>
      </rPr>
      <t xml:space="preserve"> Bar that serves food</t>
    </r>
  </si>
  <si>
    <r>
      <t xml:space="preserve">GP </t>
    </r>
    <r>
      <rPr>
        <b/>
        <u/>
        <sz val="11"/>
        <rFont val="Arial"/>
        <family val="2"/>
      </rPr>
      <t>and</t>
    </r>
    <r>
      <rPr>
        <b/>
        <sz val="11"/>
        <rFont val="Arial"/>
        <family val="2"/>
      </rPr>
      <t xml:space="preserve"> Pharmacy </t>
    </r>
    <r>
      <rPr>
        <b/>
        <u/>
        <sz val="11"/>
        <rFont val="Arial"/>
        <family val="2"/>
      </rPr>
      <t>or</t>
    </r>
    <r>
      <rPr>
        <b/>
        <sz val="11"/>
        <rFont val="Arial"/>
        <family val="2"/>
      </rPr>
      <t xml:space="preserve"> Primary Healthcare Centre</t>
    </r>
    <r>
      <rPr>
        <b/>
        <sz val="11"/>
        <color rgb="FFFF0000"/>
        <rFont val="Arial"/>
        <family val="2"/>
      </rPr>
      <t>***</t>
    </r>
  </si>
  <si>
    <r>
      <t xml:space="preserve">Childcare or Creche </t>
    </r>
    <r>
      <rPr>
        <b/>
        <u/>
        <sz val="11"/>
        <color theme="1"/>
        <rFont val="Arial"/>
        <family val="2"/>
      </rPr>
      <t>or</t>
    </r>
    <r>
      <rPr>
        <b/>
        <sz val="11"/>
        <color theme="1"/>
        <rFont val="Arial"/>
        <family val="2"/>
      </rPr>
      <t xml:space="preserve"> Montessori School</t>
    </r>
  </si>
  <si>
    <r>
      <t xml:space="preserve">Community Centre </t>
    </r>
    <r>
      <rPr>
        <b/>
        <u/>
        <sz val="11"/>
        <color theme="1"/>
        <rFont val="Arial"/>
        <family val="2"/>
      </rPr>
      <t>or</t>
    </r>
    <r>
      <rPr>
        <b/>
        <sz val="11"/>
        <color theme="1"/>
        <rFont val="Arial"/>
        <family val="2"/>
      </rPr>
      <t xml:space="preserve"> Resource Centre</t>
    </r>
    <r>
      <rPr>
        <b/>
        <sz val="11"/>
        <color rgb="FFFF0000"/>
        <rFont val="Arial"/>
        <family val="2"/>
      </rPr>
      <t>***</t>
    </r>
  </si>
  <si>
    <r>
      <t xml:space="preserve">Park </t>
    </r>
    <r>
      <rPr>
        <b/>
        <u/>
        <sz val="11"/>
        <color theme="1"/>
        <rFont val="Arial"/>
        <family val="2"/>
      </rPr>
      <t>or</t>
    </r>
    <r>
      <rPr>
        <b/>
        <sz val="11"/>
        <color theme="1"/>
        <rFont val="Arial"/>
        <family val="2"/>
      </rPr>
      <t xml:space="preserve"> Playing field </t>
    </r>
    <r>
      <rPr>
        <b/>
        <u/>
        <sz val="11"/>
        <color theme="1"/>
        <rFont val="Arial"/>
        <family val="2"/>
      </rPr>
      <t>or</t>
    </r>
    <r>
      <rPr>
        <b/>
        <sz val="11"/>
        <color theme="1"/>
        <rFont val="Arial"/>
        <family val="2"/>
      </rPr>
      <t xml:space="preserve"> Beach</t>
    </r>
  </si>
  <si>
    <r>
      <t xml:space="preserve">Cinema </t>
    </r>
    <r>
      <rPr>
        <b/>
        <u/>
        <sz val="11"/>
        <color theme="1"/>
        <rFont val="Arial"/>
        <family val="2"/>
      </rPr>
      <t>or</t>
    </r>
    <r>
      <rPr>
        <b/>
        <sz val="11"/>
        <color theme="1"/>
        <rFont val="Arial"/>
        <family val="2"/>
      </rPr>
      <t xml:space="preserve"> Theatre</t>
    </r>
  </si>
  <si>
    <t>Gym</t>
  </si>
  <si>
    <r>
      <t>Retail Outlets</t>
    </r>
    <r>
      <rPr>
        <b/>
        <sz val="11"/>
        <color rgb="FFFF0000"/>
        <rFont val="Arial"/>
        <family val="2"/>
      </rPr>
      <t>***</t>
    </r>
  </si>
  <si>
    <t>Primary School</t>
  </si>
  <si>
    <t>Secondary School</t>
  </si>
  <si>
    <t>Library</t>
  </si>
  <si>
    <r>
      <t xml:space="preserve">Employment and Training Centre </t>
    </r>
    <r>
      <rPr>
        <b/>
        <u/>
        <sz val="11"/>
        <color theme="1"/>
        <rFont val="Arial"/>
        <family val="2"/>
      </rPr>
      <t>or</t>
    </r>
    <r>
      <rPr>
        <b/>
        <sz val="11"/>
        <color theme="1"/>
        <rFont val="Arial"/>
        <family val="2"/>
      </rPr>
      <t xml:space="preserve"> Intreo Office</t>
    </r>
  </si>
  <si>
    <t>Total marks awarded</t>
  </si>
  <si>
    <t>Marking system for proximity to amenities amenities</t>
  </si>
  <si>
    <t>Marking system for Cost</t>
  </si>
  <si>
    <r>
      <t xml:space="preserve">Amenity Type and Description                                                                                                                            </t>
    </r>
    <r>
      <rPr>
        <b/>
        <i/>
        <sz val="11"/>
        <color theme="0" tint="-0.499984740745262"/>
        <rFont val="Arial"/>
        <family val="2"/>
      </rPr>
      <t xml:space="preserve">   </t>
    </r>
    <r>
      <rPr>
        <b/>
        <sz val="11"/>
        <color theme="1"/>
        <rFont val="Arial"/>
        <family val="2"/>
      </rPr>
      <t xml:space="preserve">
</t>
    </r>
  </si>
  <si>
    <t>Distance in Km</t>
  </si>
  <si>
    <t>Weighted average delivery cost per apartment</t>
  </si>
  <si>
    <t>Score</t>
  </si>
  <si>
    <t>0-1.25</t>
  </si>
  <si>
    <t>1.26-3</t>
  </si>
  <si>
    <t>More than 3</t>
  </si>
  <si>
    <t xml:space="preserve">  €0 - €399,000 </t>
  </si>
  <si>
    <t>Shop that sells a range of fresh food and household items</t>
  </si>
  <si>
    <t>€400,000 - €449,000</t>
  </si>
  <si>
    <t>€450,000 - €499,000</t>
  </si>
  <si>
    <r>
      <t xml:space="preserve">GP </t>
    </r>
    <r>
      <rPr>
        <b/>
        <u/>
        <sz val="11"/>
        <rFont val="Arial"/>
        <family val="2"/>
      </rPr>
      <t>and</t>
    </r>
    <r>
      <rPr>
        <b/>
        <sz val="11"/>
        <rFont val="Arial"/>
        <family val="2"/>
      </rPr>
      <t xml:space="preserve"> Pharmacy </t>
    </r>
    <r>
      <rPr>
        <b/>
        <u/>
        <sz val="11"/>
        <rFont val="Arial"/>
        <family val="2"/>
      </rPr>
      <t>or</t>
    </r>
    <r>
      <rPr>
        <b/>
        <sz val="11"/>
        <rFont val="Arial"/>
        <family val="2"/>
      </rPr>
      <t xml:space="preserve"> Primary Healthcare Centre</t>
    </r>
  </si>
  <si>
    <t>€500,000 - €549,000</t>
  </si>
  <si>
    <t>€550,000 - €599,000</t>
  </si>
  <si>
    <r>
      <t xml:space="preserve">Community Centre </t>
    </r>
    <r>
      <rPr>
        <b/>
        <u/>
        <sz val="11"/>
        <color theme="1"/>
        <rFont val="Arial"/>
        <family val="2"/>
      </rPr>
      <t>or</t>
    </r>
    <r>
      <rPr>
        <b/>
        <sz val="11"/>
        <color theme="1"/>
        <rFont val="Arial"/>
        <family val="2"/>
      </rPr>
      <t xml:space="preserve"> Resource Centre</t>
    </r>
  </si>
  <si>
    <t>&gt; €600,000</t>
  </si>
  <si>
    <t>Retail Outlets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</si>
</sst>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
    <numFmt numFmtId="165" formatCode="&quot;€&quot;#,##0"/>
    <numFmt numFmtId="166" formatCode="_-* #,##0_-;\-* #,##0_-;_-* &quot;-&quot;??_-;_-@_-"/>
    <numFmt numFmtId="167" formatCode="_-[$€-1809]* #,##0.00_-;\-[$€-1809]* #,##0.00_-;_-[$€-1809]* &quot;-&quot;??_-;_-@_-"/>
  </numFmts>
  <fonts count="15" x14ac:knownFonts="1">
    <font>
      <sz val="11"/>
      <color theme="1"/>
      <name val="Arial"/>
      <family val="2"/>
    </font>
    <font>
      <b/>
      <sz val="11"/>
      <color theme="1"/>
      <name val="Arial"/>
      <family val="2"/>
    </font>
    <font>
      <b/>
      <i/>
      <sz val="11"/>
      <color theme="0" tint="-0.499984740745262"/>
      <name val="Arial"/>
      <family val="2"/>
    </font>
    <font>
      <b/>
      <sz val="11"/>
      <color theme="0" tint="-0.499984740745262"/>
      <name val="Arial"/>
      <family val="2"/>
    </font>
    <font>
      <b/>
      <sz val="11"/>
      <color rgb="FF000000"/>
      <name val="Arial"/>
      <family val="2"/>
    </font>
    <font>
      <b/>
      <sz val="11"/>
      <name val="Arial"/>
      <family val="2"/>
    </font>
    <font>
      <b/>
      <sz val="11"/>
      <color rgb="FFFF0000"/>
      <name val="Arial"/>
      <family val="2"/>
    </font>
    <font>
      <b/>
      <u/>
      <sz val="11"/>
      <name val="Arial"/>
      <family val="2"/>
    </font>
    <font>
      <b/>
      <i/>
      <sz val="11"/>
      <name val="Arial"/>
      <family val="2"/>
    </font>
    <font>
      <b/>
      <i/>
      <sz val="11"/>
      <color rgb="FFFF0000"/>
      <name val="Arial"/>
      <family val="2"/>
    </font>
    <font>
      <b/>
      <u/>
      <sz val="11"/>
      <color theme="1"/>
      <name val="Arial"/>
      <family val="2"/>
    </font>
    <font>
      <sz val="11"/>
      <color rgb="FF000000"/>
      <name val="Arial"/>
      <family val="2"/>
    </font>
    <font>
      <sz val="11"/>
      <color theme="1"/>
      <name val="Arial"/>
      <family val="2"/>
    </font>
    <font>
      <b/>
      <sz val="12"/>
      <color rgb="FF000000"/>
      <name val="Arial"/>
      <family val="2"/>
    </font>
    <font>
      <sz val="11"/>
      <name val="Arial"/>
      <family val="2"/>
    </font>
  </fonts>
  <fills count="8">
    <fill>
      <patternFill patternType="none"/>
    </fill>
    <fill>
      <patternFill patternType="gray125"/>
    </fill>
    <fill>
      <patternFill patternType="solid">
        <fgColor theme="7"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3" fontId="12" fillId="0" borderId="0" applyFont="0" applyFill="0" applyBorder="0" applyAlignment="0" applyProtection="0"/>
  </cellStyleXfs>
  <cellXfs count="82">
    <xf numFmtId="0" fontId="0" fillId="0" borderId="0" xfId="0"/>
    <xf numFmtId="0" fontId="0" fillId="0" borderId="1" xfId="0" applyBorder="1"/>
    <xf numFmtId="0" fontId="1" fillId="0" borderId="1" xfId="0" applyFont="1" applyBorder="1" applyAlignment="1">
      <alignment vertical="center" wrapText="1"/>
    </xf>
    <xf numFmtId="0" fontId="4" fillId="2" borderId="1" xfId="0" applyFont="1" applyFill="1" applyBorder="1" applyAlignment="1">
      <alignment vertical="center" wrapText="1"/>
    </xf>
    <xf numFmtId="0" fontId="0" fillId="0" borderId="0" xfId="0" applyAlignment="1">
      <alignment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5" fillId="0" borderId="2" xfId="0" applyFont="1" applyBorder="1" applyAlignment="1">
      <alignment horizontal="left" vertical="center" wrapText="1"/>
    </xf>
    <xf numFmtId="0" fontId="11" fillId="2" borderId="5" xfId="0" applyFont="1" applyFill="1" applyBorder="1" applyAlignment="1">
      <alignment horizontal="right" vertical="center"/>
    </xf>
    <xf numFmtId="0" fontId="4" fillId="2" borderId="4" xfId="0" applyFont="1" applyFill="1" applyBorder="1" applyAlignment="1">
      <alignment vertical="center" wrapText="1"/>
    </xf>
    <xf numFmtId="0" fontId="11" fillId="0" borderId="0" xfId="0" applyFont="1" applyAlignment="1">
      <alignment vertical="center"/>
    </xf>
    <xf numFmtId="0" fontId="4"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horizontal="right" vertical="center" wrapText="1"/>
    </xf>
    <xf numFmtId="0" fontId="0" fillId="0" borderId="11" xfId="0" applyBorder="1"/>
    <xf numFmtId="0" fontId="0" fillId="0" borderId="10" xfId="0" applyBorder="1"/>
    <xf numFmtId="0" fontId="11" fillId="2" borderId="7" xfId="0" applyFont="1" applyFill="1" applyBorder="1" applyAlignment="1">
      <alignment horizontal="right" vertical="center" wrapText="1"/>
    </xf>
    <xf numFmtId="0" fontId="4" fillId="6" borderId="4" xfId="0" applyFont="1" applyFill="1" applyBorder="1" applyAlignment="1">
      <alignment vertical="center" wrapText="1"/>
    </xf>
    <xf numFmtId="0" fontId="1" fillId="6" borderId="1" xfId="0" applyFont="1" applyFill="1" applyBorder="1" applyAlignment="1">
      <alignment horizontal="center" vertical="center"/>
    </xf>
    <xf numFmtId="0" fontId="0" fillId="6" borderId="1" xfId="0" applyFill="1" applyBorder="1"/>
    <xf numFmtId="0" fontId="1" fillId="6" borderId="1" xfId="0" applyFont="1" applyFill="1" applyBorder="1"/>
    <xf numFmtId="164" fontId="0" fillId="0" borderId="1" xfId="0" applyNumberFormat="1" applyBorder="1"/>
    <xf numFmtId="0" fontId="11" fillId="2" borderId="9" xfId="0" applyFont="1" applyFill="1" applyBorder="1" applyAlignment="1">
      <alignment horizontal="center" vertical="center"/>
    </xf>
    <xf numFmtId="165" fontId="4" fillId="6" borderId="5" xfId="0" applyNumberFormat="1" applyFont="1" applyFill="1" applyBorder="1" applyAlignment="1">
      <alignment vertical="center" wrapText="1"/>
    </xf>
    <xf numFmtId="0" fontId="11" fillId="2" borderId="13" xfId="0" applyFont="1" applyFill="1" applyBorder="1" applyAlignment="1">
      <alignment horizontal="center" vertical="center"/>
    </xf>
    <xf numFmtId="0" fontId="4" fillId="2" borderId="14" xfId="0" applyFont="1" applyFill="1" applyBorder="1" applyAlignment="1">
      <alignment vertical="center" wrapText="1"/>
    </xf>
    <xf numFmtId="0" fontId="4" fillId="2" borderId="16" xfId="0" applyFont="1" applyFill="1" applyBorder="1" applyAlignment="1">
      <alignment vertical="center" wrapText="1"/>
    </xf>
    <xf numFmtId="0" fontId="4" fillId="2" borderId="2" xfId="0" applyFont="1" applyFill="1" applyBorder="1" applyAlignment="1">
      <alignment vertical="center" wrapText="1"/>
    </xf>
    <xf numFmtId="0" fontId="11" fillId="2" borderId="15"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0" xfId="0" applyFont="1" applyFill="1" applyBorder="1" applyAlignment="1">
      <alignment vertical="center" wrapText="1"/>
    </xf>
    <xf numFmtId="0" fontId="4" fillId="2" borderId="3" xfId="0" applyFont="1" applyFill="1" applyBorder="1" applyAlignment="1">
      <alignment vertical="center" wrapText="1"/>
    </xf>
    <xf numFmtId="0" fontId="4" fillId="2" borderId="19" xfId="0" applyFont="1" applyFill="1" applyBorder="1" applyAlignment="1">
      <alignment vertical="center" wrapText="1"/>
    </xf>
    <xf numFmtId="43" fontId="11" fillId="6" borderId="7" xfId="1" applyFont="1" applyFill="1" applyBorder="1" applyAlignment="1">
      <alignment vertical="center"/>
    </xf>
    <xf numFmtId="43" fontId="13" fillId="5" borderId="4" xfId="1" applyFont="1" applyFill="1" applyBorder="1" applyAlignment="1">
      <alignment vertical="center"/>
    </xf>
    <xf numFmtId="43" fontId="4" fillId="5" borderId="19" xfId="1" applyFont="1" applyFill="1" applyBorder="1" applyAlignment="1">
      <alignment vertical="center"/>
    </xf>
    <xf numFmtId="0" fontId="4" fillId="0" borderId="3" xfId="0" applyFont="1" applyBorder="1" applyAlignment="1" applyProtection="1">
      <alignment vertical="center"/>
      <protection locked="0"/>
    </xf>
    <xf numFmtId="43" fontId="4" fillId="0" borderId="5" xfId="1" applyFont="1" applyBorder="1" applyAlignment="1" applyProtection="1">
      <alignment vertical="center" wrapText="1"/>
      <protection locked="0"/>
    </xf>
    <xf numFmtId="43" fontId="4" fillId="0" borderId="6" xfId="1" applyFont="1" applyBorder="1" applyAlignment="1" applyProtection="1">
      <alignment vertical="center" wrapText="1"/>
      <protection locked="0"/>
    </xf>
    <xf numFmtId="43" fontId="4" fillId="0" borderId="17" xfId="1" applyFont="1" applyBorder="1" applyAlignment="1" applyProtection="1">
      <alignment vertical="center" wrapText="1"/>
      <protection locked="0"/>
    </xf>
    <xf numFmtId="166" fontId="11" fillId="0" borderId="5" xfId="1" applyNumberFormat="1" applyFont="1" applyBorder="1" applyAlignment="1" applyProtection="1">
      <alignment horizontal="center" vertical="center"/>
      <protection locked="0"/>
    </xf>
    <xf numFmtId="43" fontId="11" fillId="0" borderId="5" xfId="1" applyFont="1" applyBorder="1" applyAlignment="1" applyProtection="1">
      <alignment vertical="center"/>
      <protection locked="0"/>
    </xf>
    <xf numFmtId="0" fontId="0" fillId="0" borderId="1" xfId="0" applyBorder="1" applyAlignment="1" applyProtection="1">
      <alignment vertical="center" wrapText="1"/>
      <protection locked="0"/>
    </xf>
    <xf numFmtId="43" fontId="11" fillId="6" borderId="5" xfId="1" applyFont="1" applyFill="1" applyBorder="1" applyAlignment="1">
      <alignment vertical="center"/>
    </xf>
    <xf numFmtId="43" fontId="11" fillId="6" borderId="18" xfId="1" applyFont="1" applyFill="1" applyBorder="1" applyAlignment="1">
      <alignment vertical="center"/>
    </xf>
    <xf numFmtId="166" fontId="11" fillId="6" borderId="5" xfId="1" applyNumberFormat="1" applyFont="1" applyFill="1" applyBorder="1" applyAlignment="1">
      <alignment vertical="center"/>
    </xf>
    <xf numFmtId="43" fontId="5" fillId="6" borderId="19" xfId="1" applyFont="1" applyFill="1" applyBorder="1" applyAlignment="1">
      <alignment horizontal="centerContinuous" vertical="center" wrapText="1"/>
    </xf>
    <xf numFmtId="0" fontId="14" fillId="6" borderId="3" xfId="0" applyFont="1" applyFill="1" applyBorder="1" applyAlignment="1">
      <alignment horizontal="centerContinuous"/>
    </xf>
    <xf numFmtId="43" fontId="4" fillId="6" borderId="19" xfId="1" applyFont="1" applyFill="1" applyBorder="1" applyAlignment="1">
      <alignment vertical="center" wrapText="1"/>
    </xf>
    <xf numFmtId="43" fontId="4" fillId="6" borderId="19" xfId="1" applyFont="1" applyFill="1" applyBorder="1" applyAlignment="1">
      <alignment horizontal="centerContinuous" vertical="center" wrapText="1"/>
    </xf>
    <xf numFmtId="0" fontId="0" fillId="6" borderId="3" xfId="0" applyFill="1" applyBorder="1" applyAlignment="1">
      <alignment horizontal="centerContinuous"/>
    </xf>
    <xf numFmtId="0" fontId="13" fillId="6" borderId="20" xfId="0" applyFont="1" applyFill="1" applyBorder="1" applyAlignment="1">
      <alignment vertical="center" wrapText="1"/>
    </xf>
    <xf numFmtId="0" fontId="1" fillId="7" borderId="1" xfId="0" applyFont="1" applyFill="1" applyBorder="1" applyAlignment="1">
      <alignment vertical="center"/>
    </xf>
    <xf numFmtId="0" fontId="1" fillId="7" borderId="1" xfId="0" applyFont="1" applyFill="1" applyBorder="1" applyAlignment="1">
      <alignment vertical="center" wrapText="1"/>
    </xf>
    <xf numFmtId="0" fontId="1" fillId="7" borderId="1" xfId="0" applyFont="1" applyFill="1" applyBorder="1" applyAlignment="1">
      <alignment horizontal="center" vertical="center"/>
    </xf>
    <xf numFmtId="164" fontId="1" fillId="2" borderId="1" xfId="0" applyNumberFormat="1" applyFont="1" applyFill="1" applyBorder="1"/>
    <xf numFmtId="0" fontId="1" fillId="2" borderId="1" xfId="0" applyFont="1" applyFill="1" applyBorder="1"/>
    <xf numFmtId="0" fontId="13" fillId="5" borderId="3" xfId="0" applyFont="1" applyFill="1" applyBorder="1" applyAlignment="1">
      <alignment horizontal="center" vertical="center" wrapText="1"/>
    </xf>
    <xf numFmtId="167" fontId="13" fillId="5" borderId="3" xfId="0" applyNumberFormat="1" applyFont="1" applyFill="1" applyBorder="1" applyAlignment="1">
      <alignment horizontal="center" vertical="center" wrapText="1"/>
    </xf>
    <xf numFmtId="0" fontId="0" fillId="0" borderId="0" xfId="0" applyProtection="1">
      <protection locked="0"/>
    </xf>
    <xf numFmtId="0" fontId="4" fillId="2" borderId="19" xfId="0" applyFont="1" applyFill="1" applyBorder="1" applyAlignment="1" applyProtection="1">
      <alignment vertical="center" wrapText="1"/>
      <protection locked="0"/>
    </xf>
    <xf numFmtId="0" fontId="5" fillId="5" borderId="0" xfId="0" applyFont="1" applyFill="1" applyAlignment="1">
      <alignment horizontal="center"/>
    </xf>
    <xf numFmtId="0" fontId="0" fillId="3" borderId="0" xfId="0" applyFill="1" applyAlignment="1">
      <alignment horizontal="center" wrapText="1"/>
    </xf>
    <xf numFmtId="0" fontId="0" fillId="6" borderId="12" xfId="0" applyFill="1" applyBorder="1" applyAlignment="1">
      <alignment horizontal="center"/>
    </xf>
    <xf numFmtId="0" fontId="0" fillId="6" borderId="0" xfId="0" applyFill="1" applyAlignment="1">
      <alignment horizontal="center"/>
    </xf>
    <xf numFmtId="0" fontId="0" fillId="6" borderId="16" xfId="0" applyFill="1" applyBorder="1" applyAlignment="1">
      <alignment horizontal="center"/>
    </xf>
    <xf numFmtId="0" fontId="0" fillId="6" borderId="14" xfId="0" applyFill="1" applyBorder="1" applyAlignment="1">
      <alignment horizontal="center"/>
    </xf>
    <xf numFmtId="0" fontId="0" fillId="6" borderId="13" xfId="0" applyFill="1" applyBorder="1" applyAlignment="1">
      <alignment horizontal="center"/>
    </xf>
    <xf numFmtId="0" fontId="0" fillId="6" borderId="8" xfId="0" applyFill="1" applyBorder="1" applyAlignment="1">
      <alignment horizontal="center"/>
    </xf>
    <xf numFmtId="0" fontId="0" fillId="6" borderId="15" xfId="0" applyFill="1" applyBorder="1" applyAlignment="1">
      <alignment horizontal="center"/>
    </xf>
    <xf numFmtId="0" fontId="0" fillId="6" borderId="5" xfId="0" applyFill="1" applyBorder="1" applyAlignment="1">
      <alignment horizontal="center"/>
    </xf>
    <xf numFmtId="0" fontId="0" fillId="3" borderId="7" xfId="0" applyFill="1" applyBorder="1" applyAlignment="1">
      <alignment horizontal="center" wrapText="1"/>
    </xf>
    <xf numFmtId="0" fontId="0" fillId="3" borderId="1" xfId="0" applyFill="1" applyBorder="1" applyAlignment="1">
      <alignment horizontal="center" vertical="center" wrapText="1"/>
    </xf>
    <xf numFmtId="0" fontId="5" fillId="7" borderId="1" xfId="0" applyFont="1" applyFill="1" applyBorder="1" applyAlignment="1">
      <alignment horizontal="left" vertical="center" wrapText="1"/>
    </xf>
    <xf numFmtId="0" fontId="1" fillId="0" borderId="0" xfId="0" applyFont="1" applyAlignment="1">
      <alignment horizontal="center"/>
    </xf>
    <xf numFmtId="0" fontId="0" fillId="6" borderId="1" xfId="0" applyFill="1" applyBorder="1" applyAlignment="1">
      <alignment horizontal="right"/>
    </xf>
    <xf numFmtId="0" fontId="1"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5" borderId="1"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Yolande McCormack" id="{7CD05156-9F81-4021-AF60-731FC975C8C2}" userId="S::yolande.mccormack@housingagency.ie::5a88d4ef-e966-411d-82a5-2e155147d45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3-06-29T14:37:52.59" personId="{7CD05156-9F81-4021-AF60-731FC975C8C2}" id="{6AD2E722-EACB-425E-B089-4A874F8C7A34}">
    <text>Supermarket (e.g., Tesco/Aldi/Lidl, etc.) or large convenience store (e.g., Centra/Spar/Mace), does not include fuel stations or newsagents.</text>
  </threadedComment>
  <threadedComment ref="A7" dT="2023-06-29T14:49:36.19" personId="{7CD05156-9F81-4021-AF60-731FC975C8C2}" id="{20666F3A-E1A8-479F-9253-0F0E20646689}">
    <text>Details of both GP and pharmacy should be provided unless primary healthcare centre is closer in proximity.</text>
  </threadedComment>
  <threadedComment ref="A10" dT="2023-06-29T14:49:58.12" personId="{7CD05156-9F81-4021-AF60-731FC975C8C2}" id="{8056DF9F-F452-410B-8CC0-98BBAEB8B2E9}">
    <text>Facility where people from the local neighbourhoods can meet for social, recreational and educational activities.</text>
  </threadedComment>
  <threadedComment ref="A14" dT="2023-06-29T14:51:33.25" personId="{7CD05156-9F81-4021-AF60-731FC975C8C2}" id="{1E5143E6-1ED0-454E-8319-2E98467CE96F}">
    <text>Shopping centre or main street with a range of shopping facilities.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03D9-27AE-4278-BC09-4C6D50120111}">
  <sheetPr>
    <pageSetUpPr autoPageBreaks="0"/>
  </sheetPr>
  <dimension ref="A1:K84"/>
  <sheetViews>
    <sheetView tabSelected="1" zoomScaleNormal="100" workbookViewId="0">
      <selection activeCell="B6" sqref="B6"/>
    </sheetView>
  </sheetViews>
  <sheetFormatPr defaultRowHeight="13.8" x14ac:dyDescent="0.25"/>
  <cols>
    <col min="1" max="1" width="24.59765625" customWidth="1"/>
    <col min="2" max="2" width="19.69921875" customWidth="1"/>
    <col min="3" max="3" width="19.5" customWidth="1"/>
    <col min="4" max="4" width="17.59765625" customWidth="1"/>
    <col min="7" max="7" width="7.5" customWidth="1"/>
    <col min="8" max="9" width="20.19921875" customWidth="1"/>
    <col min="10" max="10" width="15" customWidth="1"/>
    <col min="11" max="11" width="19.09765625" customWidth="1"/>
  </cols>
  <sheetData>
    <row r="1" spans="1:11" x14ac:dyDescent="0.25">
      <c r="A1" s="64" t="s">
        <v>0</v>
      </c>
      <c r="B1" s="64"/>
      <c r="C1" s="64"/>
      <c r="D1" s="64"/>
      <c r="E1" s="64"/>
      <c r="F1" s="64"/>
      <c r="H1" s="64" t="s">
        <v>1</v>
      </c>
      <c r="I1" s="64"/>
      <c r="J1" s="64"/>
      <c r="K1" s="64"/>
    </row>
    <row r="2" spans="1:11" ht="142.19999999999999" customHeight="1" thickBot="1" x14ac:dyDescent="0.3">
      <c r="A2" s="65" t="s">
        <v>2</v>
      </c>
      <c r="B2" s="65"/>
      <c r="C2" s="65"/>
      <c r="D2" s="65"/>
      <c r="E2" s="65"/>
      <c r="F2" s="65"/>
      <c r="H2" s="74" t="s">
        <v>3</v>
      </c>
      <c r="I2" s="74"/>
      <c r="J2" s="74"/>
      <c r="K2" s="74"/>
    </row>
    <row r="3" spans="1:11" ht="30" customHeight="1" thickBot="1" x14ac:dyDescent="0.3">
      <c r="A3" s="24"/>
      <c r="B3" s="27" t="s">
        <v>4</v>
      </c>
      <c r="C3" s="28" t="s">
        <v>5</v>
      </c>
      <c r="D3" s="29" t="s">
        <v>6</v>
      </c>
      <c r="E3" s="66" t="s">
        <v>7</v>
      </c>
      <c r="F3" s="67"/>
      <c r="H3" s="33" t="s">
        <v>8</v>
      </c>
      <c r="I3" s="35" t="s">
        <v>9</v>
      </c>
      <c r="J3" s="35" t="s">
        <v>10</v>
      </c>
      <c r="K3" s="34" t="s">
        <v>11</v>
      </c>
    </row>
    <row r="4" spans="1:11" ht="30" customHeight="1" thickBot="1" x14ac:dyDescent="0.3">
      <c r="A4" s="26"/>
      <c r="B4" s="32"/>
      <c r="C4" s="39">
        <v>0</v>
      </c>
      <c r="D4" s="39">
        <v>0</v>
      </c>
      <c r="E4" s="68" t="e">
        <f>IF(D16="","",IF(D16&lt;400000,'Marking systems'!$G$3,IF(AND(D16&gt;=400000,D16&lt;450000),'Marking systems'!$G$4,IF(AND(D16&gt;=450000,D16&lt;500000),'Marking systems'!$G$5,IF(AND(D16&gt;=500000,D16&lt;550000),'Marking systems'!$G$6,IF(AND(D16&gt;=550000,D16&lt;600000),'Marking systems'!$G$7,IF(D16&gt;=600000,'Marking systems'!$G$8)))))))</f>
        <v>#DIV/0!</v>
      </c>
      <c r="F4" s="69"/>
      <c r="H4" s="11" t="s">
        <v>12</v>
      </c>
      <c r="I4" s="40">
        <v>0</v>
      </c>
      <c r="J4" s="43">
        <v>0</v>
      </c>
      <c r="K4" s="46">
        <f>I4*J4</f>
        <v>0</v>
      </c>
    </row>
    <row r="5" spans="1:11" ht="30" customHeight="1" thickBot="1" x14ac:dyDescent="0.3">
      <c r="A5" s="30"/>
      <c r="B5" s="31" t="s">
        <v>13</v>
      </c>
      <c r="C5" s="10" t="s">
        <v>14</v>
      </c>
      <c r="D5" s="18" t="s">
        <v>15</v>
      </c>
      <c r="E5" s="70"/>
      <c r="F5" s="71"/>
      <c r="H5" s="11" t="s">
        <v>16</v>
      </c>
      <c r="I5" s="40">
        <v>0</v>
      </c>
      <c r="J5" s="43">
        <v>0</v>
      </c>
      <c r="K5" s="46">
        <f t="shared" ref="K5:K7" si="0">I5*J5</f>
        <v>0</v>
      </c>
    </row>
    <row r="6" spans="1:11" ht="30" customHeight="1" thickBot="1" x14ac:dyDescent="0.3">
      <c r="A6" s="11" t="s">
        <v>17</v>
      </c>
      <c r="B6" s="40">
        <v>0</v>
      </c>
      <c r="C6" s="46" t="e">
        <f>B6/$C$4</f>
        <v>#DIV/0!</v>
      </c>
      <c r="D6" s="46" t="e">
        <f t="shared" ref="D6:D15" si="1">B6/$D$4</f>
        <v>#DIV/0!</v>
      </c>
      <c r="E6" s="70"/>
      <c r="F6" s="71"/>
      <c r="H6" s="11" t="s">
        <v>18</v>
      </c>
      <c r="I6" s="40">
        <v>0</v>
      </c>
      <c r="J6" s="43">
        <v>0</v>
      </c>
      <c r="K6" s="46">
        <f t="shared" si="0"/>
        <v>0</v>
      </c>
    </row>
    <row r="7" spans="1:11" ht="30" customHeight="1" thickBot="1" x14ac:dyDescent="0.3">
      <c r="A7" s="11" t="s">
        <v>19</v>
      </c>
      <c r="B7" s="40">
        <v>0</v>
      </c>
      <c r="C7" s="46" t="e">
        <f t="shared" ref="C7:C14" si="2">B7/$C$4</f>
        <v>#DIV/0!</v>
      </c>
      <c r="D7" s="46" t="e">
        <f t="shared" si="1"/>
        <v>#DIV/0!</v>
      </c>
      <c r="E7" s="70"/>
      <c r="F7" s="71"/>
      <c r="H7" s="11" t="s">
        <v>20</v>
      </c>
      <c r="I7" s="40">
        <v>0</v>
      </c>
      <c r="J7" s="44">
        <v>0</v>
      </c>
      <c r="K7" s="46">
        <f t="shared" si="0"/>
        <v>0</v>
      </c>
    </row>
    <row r="8" spans="1:11" ht="30" customHeight="1" thickBot="1" x14ac:dyDescent="0.3">
      <c r="A8" s="11" t="s">
        <v>21</v>
      </c>
      <c r="B8" s="40">
        <v>0</v>
      </c>
      <c r="C8" s="46" t="e">
        <f t="shared" si="2"/>
        <v>#DIV/0!</v>
      </c>
      <c r="D8" s="46" t="e">
        <f t="shared" si="1"/>
        <v>#DIV/0!</v>
      </c>
      <c r="E8" s="70"/>
      <c r="F8" s="71"/>
      <c r="I8" s="51" t="s">
        <v>22</v>
      </c>
      <c r="J8" s="48">
        <f>SUM(J4:J7)</f>
        <v>0</v>
      </c>
      <c r="K8" s="46">
        <f>SUM(K4:K7)</f>
        <v>0</v>
      </c>
    </row>
    <row r="9" spans="1:11" ht="30" customHeight="1" thickBot="1" x14ac:dyDescent="0.3">
      <c r="A9" s="11" t="s">
        <v>23</v>
      </c>
      <c r="B9" s="40">
        <v>0</v>
      </c>
      <c r="C9" s="46" t="e">
        <f t="shared" si="2"/>
        <v>#DIV/0!</v>
      </c>
      <c r="D9" s="46" t="e">
        <f t="shared" si="1"/>
        <v>#DIV/0!</v>
      </c>
      <c r="E9" s="70"/>
      <c r="F9" s="71"/>
      <c r="I9" s="52" t="s">
        <v>24</v>
      </c>
      <c r="J9" s="53"/>
      <c r="K9" s="38" t="e">
        <f>K8/J8</f>
        <v>#DIV/0!</v>
      </c>
    </row>
    <row r="10" spans="1:11" ht="30" customHeight="1" thickBot="1" x14ac:dyDescent="0.3">
      <c r="A10" s="11" t="s">
        <v>25</v>
      </c>
      <c r="B10" s="40">
        <v>0</v>
      </c>
      <c r="C10" s="46" t="e">
        <f t="shared" si="2"/>
        <v>#DIV/0!</v>
      </c>
      <c r="D10" s="46" t="e">
        <f t="shared" si="1"/>
        <v>#DIV/0!</v>
      </c>
      <c r="E10" s="70"/>
      <c r="F10" s="71"/>
      <c r="H10" s="13"/>
      <c r="I10" s="13"/>
    </row>
    <row r="11" spans="1:11" ht="30" customHeight="1" thickBot="1" x14ac:dyDescent="0.3">
      <c r="A11" s="11" t="s">
        <v>26</v>
      </c>
      <c r="B11" s="40">
        <v>0</v>
      </c>
      <c r="C11" s="46" t="e">
        <f t="shared" si="2"/>
        <v>#DIV/0!</v>
      </c>
      <c r="D11" s="46" t="e">
        <f t="shared" si="1"/>
        <v>#DIV/0!</v>
      </c>
      <c r="E11" s="70"/>
      <c r="F11" s="71"/>
      <c r="H11" s="13"/>
      <c r="J11" s="54" t="s">
        <v>27</v>
      </c>
      <c r="K11" s="60" t="e">
        <f>IF(D16&gt;K9,"YES","NO")</f>
        <v>#DIV/0!</v>
      </c>
    </row>
    <row r="12" spans="1:11" ht="30" customHeight="1" thickBot="1" x14ac:dyDescent="0.3">
      <c r="A12" s="11" t="s">
        <v>28</v>
      </c>
      <c r="B12" s="40">
        <v>0</v>
      </c>
      <c r="C12" s="46" t="e">
        <f t="shared" si="2"/>
        <v>#DIV/0!</v>
      </c>
      <c r="D12" s="46" t="e">
        <f t="shared" si="1"/>
        <v>#DIV/0!</v>
      </c>
      <c r="E12" s="70"/>
      <c r="F12" s="71"/>
      <c r="H12" s="13"/>
      <c r="I12" s="13"/>
      <c r="J12" s="54" t="s">
        <v>29</v>
      </c>
      <c r="K12" s="61" t="e">
        <f>D16-K9</f>
        <v>#DIV/0!</v>
      </c>
    </row>
    <row r="13" spans="1:11" ht="30" customHeight="1" thickBot="1" x14ac:dyDescent="0.3">
      <c r="A13" s="11" t="s">
        <v>30</v>
      </c>
      <c r="B13" s="41">
        <v>0</v>
      </c>
      <c r="C13" s="46" t="e">
        <f t="shared" si="2"/>
        <v>#DIV/0!</v>
      </c>
      <c r="D13" s="46" t="e">
        <f t="shared" si="1"/>
        <v>#DIV/0!</v>
      </c>
      <c r="E13" s="70"/>
      <c r="F13" s="71"/>
      <c r="H13" s="13"/>
      <c r="I13" s="13"/>
    </row>
    <row r="14" spans="1:11" ht="30" customHeight="1" thickBot="1" x14ac:dyDescent="0.3">
      <c r="A14" s="11" t="s">
        <v>31</v>
      </c>
      <c r="B14" s="42">
        <v>0</v>
      </c>
      <c r="C14" s="47" t="e">
        <f t="shared" si="2"/>
        <v>#DIV/0!</v>
      </c>
      <c r="D14" s="46" t="e">
        <f t="shared" si="1"/>
        <v>#DIV/0!</v>
      </c>
      <c r="E14" s="70"/>
      <c r="F14" s="71"/>
      <c r="H14" s="13"/>
      <c r="I14" s="13"/>
    </row>
    <row r="15" spans="1:11" ht="30" customHeight="1" thickBot="1" x14ac:dyDescent="0.3">
      <c r="A15" s="19" t="s">
        <v>32</v>
      </c>
      <c r="B15" s="25">
        <f>SUM(B6:B14)</f>
        <v>0</v>
      </c>
      <c r="C15" s="36" t="e">
        <f>B15/C4</f>
        <v>#DIV/0!</v>
      </c>
      <c r="D15" s="46" t="e">
        <f t="shared" si="1"/>
        <v>#DIV/0!</v>
      </c>
      <c r="E15" s="72"/>
      <c r="F15" s="73"/>
      <c r="H15" s="13"/>
      <c r="I15" s="13"/>
    </row>
    <row r="16" spans="1:11" ht="29.25" customHeight="1" thickBot="1" x14ac:dyDescent="0.3">
      <c r="B16" s="49" t="s">
        <v>33</v>
      </c>
      <c r="C16" s="50"/>
      <c r="D16" s="37" t="e">
        <f>B15/D4</f>
        <v>#DIV/0!</v>
      </c>
    </row>
    <row r="18" spans="1:4" ht="14.4" thickBot="1" x14ac:dyDescent="0.3"/>
    <row r="19" spans="1:4" ht="14.4" thickBot="1" x14ac:dyDescent="0.3">
      <c r="A19" s="63" t="s">
        <v>34</v>
      </c>
      <c r="B19" s="62"/>
      <c r="C19" s="62"/>
      <c r="D19" s="62"/>
    </row>
    <row r="20" spans="1:4" x14ac:dyDescent="0.25">
      <c r="A20" s="62"/>
      <c r="B20" s="62"/>
      <c r="C20" s="62"/>
      <c r="D20" s="62"/>
    </row>
    <row r="21" spans="1:4" x14ac:dyDescent="0.25">
      <c r="A21" s="62"/>
      <c r="B21" s="62"/>
      <c r="C21" s="62"/>
      <c r="D21" s="62"/>
    </row>
    <row r="22" spans="1:4" x14ac:dyDescent="0.25">
      <c r="A22" s="62"/>
      <c r="B22" s="62"/>
      <c r="C22" s="62"/>
      <c r="D22" s="62"/>
    </row>
    <row r="23" spans="1:4" x14ac:dyDescent="0.25">
      <c r="A23" s="62"/>
      <c r="B23" s="62"/>
      <c r="C23" s="62"/>
      <c r="D23" s="62"/>
    </row>
    <row r="24" spans="1:4" x14ac:dyDescent="0.25">
      <c r="A24" s="62"/>
      <c r="B24" s="62"/>
      <c r="C24" s="62"/>
      <c r="D24" s="62"/>
    </row>
    <row r="25" spans="1:4" x14ac:dyDescent="0.25">
      <c r="A25" s="62"/>
      <c r="B25" s="62"/>
      <c r="C25" s="62"/>
      <c r="D25" s="62"/>
    </row>
    <row r="26" spans="1:4" x14ac:dyDescent="0.25">
      <c r="A26" s="62"/>
      <c r="B26" s="62"/>
      <c r="C26" s="62"/>
      <c r="D26" s="62"/>
    </row>
    <row r="27" spans="1:4" x14ac:dyDescent="0.25">
      <c r="A27" s="62"/>
      <c r="B27" s="62"/>
      <c r="C27" s="62"/>
      <c r="D27" s="62"/>
    </row>
    <row r="28" spans="1:4" x14ac:dyDescent="0.25">
      <c r="A28" s="62"/>
      <c r="B28" s="62"/>
      <c r="C28" s="62"/>
      <c r="D28" s="62"/>
    </row>
    <row r="29" spans="1:4" x14ac:dyDescent="0.25">
      <c r="A29" s="62"/>
      <c r="B29" s="62"/>
      <c r="C29" s="62"/>
      <c r="D29" s="62"/>
    </row>
    <row r="30" spans="1:4" x14ac:dyDescent="0.25">
      <c r="A30" s="62"/>
      <c r="B30" s="62"/>
      <c r="C30" s="62"/>
      <c r="D30" s="62"/>
    </row>
    <row r="31" spans="1:4" x14ac:dyDescent="0.25">
      <c r="A31" s="62"/>
      <c r="B31" s="62"/>
      <c r="C31" s="62"/>
      <c r="D31" s="62"/>
    </row>
    <row r="32" spans="1:4" x14ac:dyDescent="0.25">
      <c r="A32" s="62"/>
      <c r="B32" s="62"/>
      <c r="C32" s="62"/>
      <c r="D32" s="62"/>
    </row>
    <row r="33" spans="1:4" x14ac:dyDescent="0.25">
      <c r="A33" s="62"/>
      <c r="B33" s="62"/>
      <c r="C33" s="62"/>
      <c r="D33" s="62"/>
    </row>
    <row r="34" spans="1:4" x14ac:dyDescent="0.25">
      <c r="A34" s="62"/>
      <c r="B34" s="62"/>
      <c r="C34" s="62"/>
      <c r="D34" s="62"/>
    </row>
    <row r="35" spans="1:4" x14ac:dyDescent="0.25">
      <c r="A35" s="62"/>
      <c r="B35" s="62"/>
      <c r="C35" s="62"/>
      <c r="D35" s="62"/>
    </row>
    <row r="36" spans="1:4" x14ac:dyDescent="0.25">
      <c r="A36" s="62"/>
      <c r="B36" s="62"/>
      <c r="C36" s="62"/>
      <c r="D36" s="62"/>
    </row>
    <row r="37" spans="1:4" x14ac:dyDescent="0.25">
      <c r="A37" s="62"/>
      <c r="B37" s="62"/>
      <c r="C37" s="62"/>
      <c r="D37" s="62"/>
    </row>
    <row r="38" spans="1:4" x14ac:dyDescent="0.25">
      <c r="A38" s="62"/>
      <c r="B38" s="62"/>
      <c r="C38" s="62"/>
      <c r="D38" s="62"/>
    </row>
    <row r="39" spans="1:4" x14ac:dyDescent="0.25">
      <c r="A39" s="62"/>
      <c r="B39" s="62"/>
      <c r="C39" s="62"/>
      <c r="D39" s="62"/>
    </row>
    <row r="40" spans="1:4" x14ac:dyDescent="0.25">
      <c r="A40" s="62"/>
      <c r="B40" s="62"/>
      <c r="C40" s="62"/>
      <c r="D40" s="62"/>
    </row>
    <row r="41" spans="1:4" x14ac:dyDescent="0.25">
      <c r="A41" s="62"/>
      <c r="B41" s="62"/>
      <c r="C41" s="62"/>
      <c r="D41" s="62"/>
    </row>
    <row r="42" spans="1:4" x14ac:dyDescent="0.25">
      <c r="A42" s="62"/>
      <c r="B42" s="62"/>
      <c r="C42" s="62"/>
      <c r="D42" s="62"/>
    </row>
    <row r="43" spans="1:4" x14ac:dyDescent="0.25">
      <c r="A43" s="62"/>
      <c r="B43" s="62"/>
      <c r="C43" s="62"/>
      <c r="D43" s="62"/>
    </row>
    <row r="44" spans="1:4" x14ac:dyDescent="0.25">
      <c r="A44" s="62"/>
      <c r="B44" s="62"/>
      <c r="C44" s="62"/>
      <c r="D44" s="62"/>
    </row>
    <row r="45" spans="1:4" x14ac:dyDescent="0.25">
      <c r="A45" s="62"/>
      <c r="B45" s="62"/>
      <c r="C45" s="62"/>
      <c r="D45" s="62"/>
    </row>
    <row r="46" spans="1:4" x14ac:dyDescent="0.25">
      <c r="A46" s="62"/>
      <c r="B46" s="62"/>
      <c r="C46" s="62"/>
      <c r="D46" s="62"/>
    </row>
    <row r="47" spans="1:4" x14ac:dyDescent="0.25">
      <c r="A47" s="62"/>
      <c r="B47" s="62"/>
      <c r="C47" s="62"/>
      <c r="D47" s="62"/>
    </row>
    <row r="48" spans="1:4" x14ac:dyDescent="0.25">
      <c r="A48" s="62"/>
      <c r="B48" s="62"/>
      <c r="C48" s="62"/>
      <c r="D48" s="62"/>
    </row>
    <row r="49" spans="1:4" x14ac:dyDescent="0.25">
      <c r="A49" s="62"/>
      <c r="B49" s="62"/>
      <c r="C49" s="62"/>
      <c r="D49" s="62"/>
    </row>
    <row r="50" spans="1:4" x14ac:dyDescent="0.25">
      <c r="A50" s="62"/>
      <c r="B50" s="62"/>
      <c r="C50" s="62"/>
      <c r="D50" s="62"/>
    </row>
    <row r="51" spans="1:4" x14ac:dyDescent="0.25">
      <c r="A51" s="62"/>
      <c r="B51" s="62"/>
      <c r="C51" s="62"/>
      <c r="D51" s="62"/>
    </row>
    <row r="52" spans="1:4" x14ac:dyDescent="0.25">
      <c r="A52" s="62"/>
      <c r="B52" s="62"/>
      <c r="C52" s="62"/>
      <c r="D52" s="62"/>
    </row>
    <row r="53" spans="1:4" x14ac:dyDescent="0.25">
      <c r="A53" s="62"/>
      <c r="B53" s="62"/>
      <c r="C53" s="62"/>
      <c r="D53" s="62"/>
    </row>
    <row r="54" spans="1:4" x14ac:dyDescent="0.25">
      <c r="A54" s="62"/>
      <c r="B54" s="62"/>
      <c r="C54" s="62"/>
      <c r="D54" s="62"/>
    </row>
    <row r="55" spans="1:4" x14ac:dyDescent="0.25">
      <c r="A55" s="62"/>
      <c r="B55" s="62"/>
      <c r="C55" s="62"/>
      <c r="D55" s="62"/>
    </row>
    <row r="56" spans="1:4" x14ac:dyDescent="0.25">
      <c r="A56" s="62"/>
      <c r="B56" s="62"/>
      <c r="C56" s="62"/>
      <c r="D56" s="62"/>
    </row>
    <row r="57" spans="1:4" x14ac:dyDescent="0.25">
      <c r="A57" s="62"/>
      <c r="B57" s="62"/>
      <c r="C57" s="62"/>
      <c r="D57" s="62"/>
    </row>
    <row r="58" spans="1:4" x14ac:dyDescent="0.25">
      <c r="A58" s="62"/>
      <c r="B58" s="62"/>
      <c r="C58" s="62"/>
      <c r="D58" s="62"/>
    </row>
    <row r="59" spans="1:4" x14ac:dyDescent="0.25">
      <c r="A59" s="62"/>
      <c r="B59" s="62"/>
      <c r="C59" s="62"/>
      <c r="D59" s="62"/>
    </row>
    <row r="60" spans="1:4" x14ac:dyDescent="0.25">
      <c r="A60" s="62"/>
      <c r="B60" s="62"/>
      <c r="C60" s="62"/>
      <c r="D60" s="62"/>
    </row>
    <row r="61" spans="1:4" x14ac:dyDescent="0.25">
      <c r="A61" s="62"/>
      <c r="B61" s="62"/>
      <c r="C61" s="62"/>
      <c r="D61" s="62"/>
    </row>
    <row r="62" spans="1:4" x14ac:dyDescent="0.25">
      <c r="A62" s="62"/>
      <c r="B62" s="62"/>
      <c r="C62" s="62"/>
      <c r="D62" s="62"/>
    </row>
    <row r="63" spans="1:4" x14ac:dyDescent="0.25">
      <c r="A63" s="62"/>
      <c r="B63" s="62"/>
      <c r="C63" s="62"/>
      <c r="D63" s="62"/>
    </row>
    <row r="64" spans="1:4" x14ac:dyDescent="0.25">
      <c r="A64" s="62"/>
      <c r="B64" s="62"/>
      <c r="C64" s="62"/>
      <c r="D64" s="62"/>
    </row>
    <row r="65" spans="1:4" x14ac:dyDescent="0.25">
      <c r="A65" s="62"/>
      <c r="B65" s="62"/>
      <c r="C65" s="62"/>
      <c r="D65" s="62"/>
    </row>
    <row r="66" spans="1:4" x14ac:dyDescent="0.25">
      <c r="A66" s="62"/>
      <c r="B66" s="62"/>
      <c r="C66" s="62"/>
      <c r="D66" s="62"/>
    </row>
    <row r="67" spans="1:4" x14ac:dyDescent="0.25">
      <c r="A67" s="62"/>
      <c r="B67" s="62"/>
      <c r="C67" s="62"/>
      <c r="D67" s="62"/>
    </row>
    <row r="68" spans="1:4" x14ac:dyDescent="0.25">
      <c r="A68" s="62"/>
      <c r="B68" s="62"/>
      <c r="C68" s="62"/>
      <c r="D68" s="62"/>
    </row>
    <row r="69" spans="1:4" x14ac:dyDescent="0.25">
      <c r="A69" s="62"/>
      <c r="B69" s="62"/>
      <c r="C69" s="62"/>
      <c r="D69" s="62"/>
    </row>
    <row r="70" spans="1:4" x14ac:dyDescent="0.25">
      <c r="A70" s="62"/>
      <c r="B70" s="62"/>
      <c r="C70" s="62"/>
      <c r="D70" s="62"/>
    </row>
    <row r="71" spans="1:4" x14ac:dyDescent="0.25">
      <c r="A71" s="62"/>
      <c r="B71" s="62"/>
      <c r="C71" s="62"/>
      <c r="D71" s="62"/>
    </row>
    <row r="72" spans="1:4" x14ac:dyDescent="0.25">
      <c r="A72" s="62"/>
      <c r="B72" s="62"/>
      <c r="C72" s="62"/>
      <c r="D72" s="62"/>
    </row>
    <row r="73" spans="1:4" x14ac:dyDescent="0.25">
      <c r="A73" s="62"/>
      <c r="B73" s="62"/>
      <c r="C73" s="62"/>
      <c r="D73" s="62"/>
    </row>
    <row r="74" spans="1:4" x14ac:dyDescent="0.25">
      <c r="A74" s="62"/>
      <c r="B74" s="62"/>
      <c r="C74" s="62"/>
      <c r="D74" s="62"/>
    </row>
    <row r="75" spans="1:4" x14ac:dyDescent="0.25">
      <c r="A75" s="62"/>
      <c r="B75" s="62"/>
      <c r="C75" s="62"/>
      <c r="D75" s="62"/>
    </row>
    <row r="76" spans="1:4" x14ac:dyDescent="0.25">
      <c r="A76" s="62"/>
      <c r="B76" s="62"/>
      <c r="C76" s="62"/>
      <c r="D76" s="62"/>
    </row>
    <row r="77" spans="1:4" x14ac:dyDescent="0.25">
      <c r="A77" s="62"/>
      <c r="B77" s="62"/>
      <c r="C77" s="62"/>
      <c r="D77" s="62"/>
    </row>
    <row r="78" spans="1:4" x14ac:dyDescent="0.25">
      <c r="A78" s="62"/>
      <c r="B78" s="62"/>
      <c r="C78" s="62"/>
      <c r="D78" s="62"/>
    </row>
    <row r="79" spans="1:4" x14ac:dyDescent="0.25">
      <c r="A79" s="62"/>
      <c r="B79" s="62"/>
      <c r="C79" s="62"/>
      <c r="D79" s="62"/>
    </row>
    <row r="80" spans="1:4" x14ac:dyDescent="0.25">
      <c r="A80" s="62"/>
      <c r="B80" s="62"/>
      <c r="C80" s="62"/>
      <c r="D80" s="62"/>
    </row>
    <row r="81" spans="1:4" x14ac:dyDescent="0.25">
      <c r="A81" s="62"/>
      <c r="B81" s="62"/>
      <c r="C81" s="62"/>
      <c r="D81" s="62"/>
    </row>
    <row r="82" spans="1:4" x14ac:dyDescent="0.25">
      <c r="A82" s="62"/>
      <c r="B82" s="62"/>
      <c r="C82" s="62"/>
      <c r="D82" s="62"/>
    </row>
    <row r="83" spans="1:4" x14ac:dyDescent="0.25">
      <c r="A83" s="62"/>
      <c r="B83" s="62"/>
      <c r="C83" s="62"/>
      <c r="D83" s="62"/>
    </row>
    <row r="84" spans="1:4" x14ac:dyDescent="0.25">
      <c r="A84" s="62"/>
      <c r="B84" s="62"/>
      <c r="C84" s="62"/>
      <c r="D84" s="62"/>
    </row>
  </sheetData>
  <sheetProtection sheet="1" objects="1" scenarios="1"/>
  <mergeCells count="6">
    <mergeCell ref="A1:F1"/>
    <mergeCell ref="H1:K1"/>
    <mergeCell ref="A2:F2"/>
    <mergeCell ref="E3:F3"/>
    <mergeCell ref="E4:F15"/>
    <mergeCell ref="H2:K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7E0F-416E-45A4-94DA-736DB3569C96}">
  <dimension ref="A1:E28"/>
  <sheetViews>
    <sheetView workbookViewId="0">
      <selection activeCell="A6" sqref="A6"/>
    </sheetView>
  </sheetViews>
  <sheetFormatPr defaultColWidth="8.69921875" defaultRowHeight="13.8" x14ac:dyDescent="0.25"/>
  <cols>
    <col min="1" max="1" width="58.69921875" customWidth="1"/>
    <col min="2" max="2" width="25.8984375" customWidth="1"/>
    <col min="3" max="3" width="23.69921875" customWidth="1"/>
    <col min="4" max="4" width="34.69921875" customWidth="1"/>
    <col min="5" max="5" width="20.8984375" customWidth="1"/>
  </cols>
  <sheetData>
    <row r="1" spans="1:5" ht="120.6" customHeight="1" x14ac:dyDescent="0.25">
      <c r="A1" s="75" t="s">
        <v>35</v>
      </c>
      <c r="B1" s="75"/>
      <c r="C1" s="75"/>
      <c r="D1" s="75"/>
      <c r="E1" s="75"/>
    </row>
    <row r="2" spans="1:5" ht="30.6" customHeight="1" x14ac:dyDescent="0.25">
      <c r="A2" s="79" t="s">
        <v>36</v>
      </c>
      <c r="B2" s="79"/>
      <c r="C2" s="79" t="s">
        <v>37</v>
      </c>
      <c r="D2" s="79"/>
      <c r="E2" s="79"/>
    </row>
    <row r="3" spans="1:5" ht="30.6" customHeight="1" x14ac:dyDescent="0.25">
      <c r="A3" s="5"/>
      <c r="B3" s="5"/>
      <c r="C3" s="5"/>
      <c r="D3" s="5"/>
      <c r="E3" s="5"/>
    </row>
    <row r="4" spans="1:5" ht="69" x14ac:dyDescent="0.25">
      <c r="A4" s="7" t="s">
        <v>38</v>
      </c>
      <c r="B4" s="7" t="s">
        <v>39</v>
      </c>
      <c r="C4" s="7" t="s">
        <v>40</v>
      </c>
      <c r="D4" s="7" t="s">
        <v>41</v>
      </c>
      <c r="E4" s="8" t="s">
        <v>7</v>
      </c>
    </row>
    <row r="5" spans="1:5" ht="30" customHeight="1" x14ac:dyDescent="0.25">
      <c r="A5" s="55" t="s">
        <v>42</v>
      </c>
      <c r="B5" s="45"/>
      <c r="C5" s="45"/>
      <c r="D5" s="45"/>
      <c r="E5" s="21">
        <f>IF(C5&lt;=1.25,'Marking systems'!$B$4,IF(C5&lt;=3,'Marking systems'!$C$4,IF(C5&gt;3,'Marking systems'!$D$4)))</f>
        <v>3</v>
      </c>
    </row>
    <row r="6" spans="1:5" ht="30" customHeight="1" x14ac:dyDescent="0.25">
      <c r="A6" s="56" t="s">
        <v>43</v>
      </c>
      <c r="B6" s="45"/>
      <c r="C6" s="45"/>
      <c r="D6" s="45"/>
      <c r="E6" s="21">
        <f>IF(C6&lt;=1.25,'Marking systems'!$B$5,IF(C6&lt;=3,'Marking systems'!$C$5,IF(C6&gt;3,'Marking systems'!$D$5)))</f>
        <v>2</v>
      </c>
    </row>
    <row r="7" spans="1:5" ht="30" customHeight="1" x14ac:dyDescent="0.25">
      <c r="A7" s="76" t="s">
        <v>44</v>
      </c>
      <c r="B7" s="45"/>
      <c r="C7" s="45"/>
      <c r="D7" s="45"/>
      <c r="E7" s="78">
        <f>IF((AND(C7&lt;=1.25,C8&lt;=1.25)),'Marking systems'!$B$6,IF((AND(C7&lt;=3,C8&lt;=3)),'Marking systems'!$C$6,IF((OR(C7&gt;3,C8&gt;3)),'Marking systems'!$D$6)))</f>
        <v>2</v>
      </c>
    </row>
    <row r="8" spans="1:5" ht="30" customHeight="1" x14ac:dyDescent="0.25">
      <c r="A8" s="76"/>
      <c r="B8" s="45"/>
      <c r="C8" s="45"/>
      <c r="D8" s="45"/>
      <c r="E8" s="78"/>
    </row>
    <row r="9" spans="1:5" ht="30" customHeight="1" x14ac:dyDescent="0.25">
      <c r="A9" s="56" t="s">
        <v>45</v>
      </c>
      <c r="B9" s="45"/>
      <c r="C9" s="45"/>
      <c r="D9" s="45"/>
      <c r="E9" s="21">
        <f>IF(C9&lt;=1.25,'Marking systems'!$B$7,IF(C9&lt;=3,'Marking systems'!$C$7,IF(C9&gt;3,'Marking systems'!$D$7)))</f>
        <v>2</v>
      </c>
    </row>
    <row r="10" spans="1:5" ht="30" customHeight="1" x14ac:dyDescent="0.25">
      <c r="A10" s="55" t="s">
        <v>46</v>
      </c>
      <c r="B10" s="45"/>
      <c r="C10" s="45"/>
      <c r="D10" s="45"/>
      <c r="E10" s="21">
        <f>IF(C10&lt;=1.25,'Marking systems'!$B$8,IF(C10&lt;=3,'Marking systems'!$C$8,IF(C10&gt;3,'Marking systems'!$D$8)))</f>
        <v>1</v>
      </c>
    </row>
    <row r="11" spans="1:5" ht="30" customHeight="1" x14ac:dyDescent="0.25">
      <c r="A11" s="56" t="s">
        <v>47</v>
      </c>
      <c r="B11" s="45"/>
      <c r="C11" s="45"/>
      <c r="D11" s="45"/>
      <c r="E11" s="21">
        <f>IF(C11&lt;=1.25,'Marking systems'!$B$9,IF(C11&lt;=3,'Marking systems'!$C$9,IF(C11&gt;3,'Marking systems'!$D$9)))</f>
        <v>2</v>
      </c>
    </row>
    <row r="12" spans="1:5" ht="30" customHeight="1" x14ac:dyDescent="0.25">
      <c r="A12" s="56" t="s">
        <v>48</v>
      </c>
      <c r="B12" s="45"/>
      <c r="C12" s="45"/>
      <c r="D12" s="45"/>
      <c r="E12" s="21">
        <f>IF(C12&lt;=1.25,'Marking systems'!$B$10,IF(C12&lt;=3,'Marking systems'!$C$10,IF(C12&gt;3,'Marking systems'!$D$10)))</f>
        <v>1</v>
      </c>
    </row>
    <row r="13" spans="1:5" ht="30" customHeight="1" x14ac:dyDescent="0.25">
      <c r="A13" s="56" t="s">
        <v>49</v>
      </c>
      <c r="B13" s="45"/>
      <c r="C13" s="45"/>
      <c r="D13" s="45"/>
      <c r="E13" s="21">
        <f>IF(C13&lt;=1.25,'Marking systems'!$B$11,IF(C13&lt;=3,'Marking systems'!$C$11,IF(C13&gt;3,'Marking systems'!$D$11)))</f>
        <v>1</v>
      </c>
    </row>
    <row r="14" spans="1:5" ht="30" customHeight="1" x14ac:dyDescent="0.25">
      <c r="A14" s="55" t="s">
        <v>50</v>
      </c>
      <c r="B14" s="45"/>
      <c r="C14" s="45"/>
      <c r="D14" s="45"/>
      <c r="E14" s="21">
        <f>IF(C14&lt;=1.25,'Marking systems'!$B$12,IF(C14&lt;=3,'Marking systems'!$C$12,IF(C14&gt;3,'Marking systems'!$D$12)))</f>
        <v>1</v>
      </c>
    </row>
    <row r="15" spans="1:5" ht="30" customHeight="1" x14ac:dyDescent="0.25">
      <c r="A15" s="56" t="s">
        <v>51</v>
      </c>
      <c r="B15" s="45"/>
      <c r="C15" s="45"/>
      <c r="D15" s="45"/>
      <c r="E15" s="21">
        <f>IF(C15&lt;=1.25,'Marking systems'!$B$13,IF(C15&lt;=3,'Marking systems'!$C$13,IF(C15&gt;3,'Marking systems'!$D$13)))</f>
        <v>2</v>
      </c>
    </row>
    <row r="16" spans="1:5" ht="30" customHeight="1" x14ac:dyDescent="0.25">
      <c r="A16" s="56" t="s">
        <v>52</v>
      </c>
      <c r="B16" s="45"/>
      <c r="C16" s="45"/>
      <c r="D16" s="45"/>
      <c r="E16" s="21">
        <f>IF(C16&lt;=1.25,'Marking systems'!$B$14,IF(C16&lt;=3,'Marking systems'!$C$14,IF(C16&gt;3,'Marking systems'!$D$14)))</f>
        <v>1</v>
      </c>
    </row>
    <row r="17" spans="1:5" ht="30" customHeight="1" x14ac:dyDescent="0.25">
      <c r="A17" s="56" t="s">
        <v>53</v>
      </c>
      <c r="B17" s="45"/>
      <c r="C17" s="45"/>
      <c r="D17" s="45"/>
      <c r="E17" s="21">
        <f>IF(C17&lt;=1.25,'Marking systems'!$B$15,IF(C17&lt;=3,'Marking systems'!$C$15,IF(C17&gt;3,'Marking systems'!$D$15)))</f>
        <v>1</v>
      </c>
    </row>
    <row r="18" spans="1:5" ht="30" customHeight="1" x14ac:dyDescent="0.25">
      <c r="A18" s="56" t="s">
        <v>54</v>
      </c>
      <c r="B18" s="45"/>
      <c r="C18" s="45"/>
      <c r="D18" s="45"/>
      <c r="E18" s="21">
        <f>IF(C18&lt;=1.25,'Marking systems'!$B$16,IF(C18&lt;=3,'Marking systems'!$C$16,IF(C18&gt;3,'Marking systems'!$D$16)))</f>
        <v>1</v>
      </c>
    </row>
    <row r="19" spans="1:5" x14ac:dyDescent="0.25">
      <c r="A19" s="57" t="s">
        <v>55</v>
      </c>
      <c r="B19" s="21"/>
      <c r="C19" s="21"/>
      <c r="D19" s="20"/>
      <c r="E19" s="22">
        <f>SUM(E5:E18)</f>
        <v>20</v>
      </c>
    </row>
    <row r="21" spans="1:5" x14ac:dyDescent="0.25">
      <c r="A21" s="4"/>
    </row>
    <row r="22" spans="1:5" x14ac:dyDescent="0.25">
      <c r="A22" s="4"/>
    </row>
    <row r="23" spans="1:5" x14ac:dyDescent="0.25">
      <c r="A23" s="4"/>
    </row>
    <row r="27" spans="1:5" x14ac:dyDescent="0.25">
      <c r="E27" s="77"/>
    </row>
    <row r="28" spans="1:5" x14ac:dyDescent="0.25">
      <c r="E28" s="77"/>
    </row>
  </sheetData>
  <sheetProtection algorithmName="SHA-512" hashValue="QxVk2gYJIOzcNB4L1Ut+TBgKg/uzJLgQylQo0jcvYZ0cBxuP+uoaYg3woc4Dt7urzGs40xYecbEIzPlJsqgQiA==" saltValue="92sAwATgHCaUU3a07Co4Nw==" spinCount="100000" sheet="1" objects="1" scenarios="1"/>
  <mergeCells count="6">
    <mergeCell ref="A1:E1"/>
    <mergeCell ref="A7:A8"/>
    <mergeCell ref="E27:E28"/>
    <mergeCell ref="E7:E8"/>
    <mergeCell ref="A2:B2"/>
    <mergeCell ref="C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BB59-A58A-43B1-B420-BB36AA460EBC}">
  <dimension ref="A1:I16"/>
  <sheetViews>
    <sheetView workbookViewId="0">
      <selection activeCell="E3" sqref="E3"/>
    </sheetView>
  </sheetViews>
  <sheetFormatPr defaultColWidth="18.19921875" defaultRowHeight="13.95" customHeight="1" x14ac:dyDescent="0.25"/>
  <cols>
    <col min="2" max="2" width="11.09765625" customWidth="1"/>
    <col min="3" max="3" width="8.69921875" customWidth="1"/>
    <col min="4" max="4" width="11.09765625" customWidth="1"/>
    <col min="6" max="6" width="43.09765625" customWidth="1"/>
  </cols>
  <sheetData>
    <row r="1" spans="1:9" ht="13.95" customHeight="1" x14ac:dyDescent="0.25">
      <c r="A1" s="81" t="s">
        <v>56</v>
      </c>
      <c r="B1" s="81"/>
      <c r="C1" s="81"/>
      <c r="D1" s="81"/>
      <c r="F1" s="81" t="s">
        <v>57</v>
      </c>
      <c r="G1" s="81"/>
      <c r="H1" s="17"/>
      <c r="I1" s="16"/>
    </row>
    <row r="2" spans="1:9" ht="13.95" customHeight="1" x14ac:dyDescent="0.25">
      <c r="A2" s="80" t="s">
        <v>58</v>
      </c>
      <c r="B2" s="3" t="s">
        <v>59</v>
      </c>
      <c r="C2" s="3" t="s">
        <v>59</v>
      </c>
      <c r="D2" s="3" t="s">
        <v>59</v>
      </c>
      <c r="F2" s="58" t="s">
        <v>60</v>
      </c>
      <c r="G2" s="59" t="s">
        <v>61</v>
      </c>
      <c r="I2" s="13"/>
    </row>
    <row r="3" spans="1:9" ht="13.95" customHeight="1" x14ac:dyDescent="0.25">
      <c r="A3" s="80"/>
      <c r="B3" s="3" t="s">
        <v>62</v>
      </c>
      <c r="C3" s="3" t="s">
        <v>63</v>
      </c>
      <c r="D3" s="3" t="s">
        <v>64</v>
      </c>
      <c r="F3" s="23" t="s">
        <v>65</v>
      </c>
      <c r="G3" s="1">
        <v>25</v>
      </c>
      <c r="I3" s="14"/>
    </row>
    <row r="4" spans="1:9" ht="13.95" customHeight="1" x14ac:dyDescent="0.25">
      <c r="A4" s="6" t="s">
        <v>66</v>
      </c>
      <c r="B4" s="1">
        <v>3</v>
      </c>
      <c r="C4" s="1">
        <v>1.5</v>
      </c>
      <c r="D4" s="1">
        <v>0</v>
      </c>
      <c r="F4" s="23" t="s">
        <v>67</v>
      </c>
      <c r="G4" s="1">
        <v>20</v>
      </c>
      <c r="I4" s="15"/>
    </row>
    <row r="5" spans="1:9" ht="13.95" customHeight="1" x14ac:dyDescent="0.25">
      <c r="A5" s="2" t="s">
        <v>43</v>
      </c>
      <c r="B5" s="1">
        <v>2</v>
      </c>
      <c r="C5" s="1">
        <v>1</v>
      </c>
      <c r="D5" s="1">
        <v>0</v>
      </c>
      <c r="F5" s="23" t="s">
        <v>68</v>
      </c>
      <c r="G5" s="1">
        <v>15</v>
      </c>
      <c r="I5" s="12"/>
    </row>
    <row r="6" spans="1:9" ht="13.95" customHeight="1" x14ac:dyDescent="0.25">
      <c r="A6" s="9" t="s">
        <v>69</v>
      </c>
      <c r="B6" s="1">
        <v>2</v>
      </c>
      <c r="C6" s="1">
        <v>1</v>
      </c>
      <c r="D6" s="1">
        <v>0</v>
      </c>
      <c r="F6" s="23" t="s">
        <v>70</v>
      </c>
      <c r="G6" s="1">
        <v>10</v>
      </c>
      <c r="I6" s="12"/>
    </row>
    <row r="7" spans="1:9" ht="13.95" customHeight="1" x14ac:dyDescent="0.25">
      <c r="A7" s="2" t="s">
        <v>45</v>
      </c>
      <c r="B7" s="1">
        <v>2</v>
      </c>
      <c r="C7" s="1">
        <v>1</v>
      </c>
      <c r="D7" s="1">
        <v>0</v>
      </c>
      <c r="F7" s="23" t="s">
        <v>71</v>
      </c>
      <c r="G7" s="1">
        <v>5</v>
      </c>
      <c r="I7" s="12"/>
    </row>
    <row r="8" spans="1:9" ht="13.95" customHeight="1" x14ac:dyDescent="0.25">
      <c r="A8" s="6" t="s">
        <v>72</v>
      </c>
      <c r="B8" s="1">
        <v>1</v>
      </c>
      <c r="C8" s="1">
        <v>0.5</v>
      </c>
      <c r="D8" s="1">
        <v>0</v>
      </c>
      <c r="F8" s="23" t="s">
        <v>73</v>
      </c>
      <c r="G8" s="1">
        <v>0</v>
      </c>
      <c r="I8" s="12"/>
    </row>
    <row r="9" spans="1:9" ht="13.95" customHeight="1" x14ac:dyDescent="0.25">
      <c r="A9" s="2" t="s">
        <v>47</v>
      </c>
      <c r="B9" s="1">
        <v>2</v>
      </c>
      <c r="C9" s="1">
        <v>1</v>
      </c>
      <c r="D9" s="1">
        <v>0</v>
      </c>
      <c r="H9" s="12"/>
      <c r="I9" s="12"/>
    </row>
    <row r="10" spans="1:9" ht="13.95" customHeight="1" x14ac:dyDescent="0.25">
      <c r="A10" s="2" t="s">
        <v>48</v>
      </c>
      <c r="B10" s="1">
        <v>1</v>
      </c>
      <c r="C10" s="1">
        <v>0.5</v>
      </c>
      <c r="D10" s="1">
        <v>0</v>
      </c>
      <c r="H10" s="12"/>
      <c r="I10" s="12"/>
    </row>
    <row r="11" spans="1:9" ht="13.95" customHeight="1" x14ac:dyDescent="0.25">
      <c r="A11" s="2" t="s">
        <v>49</v>
      </c>
      <c r="B11" s="1">
        <v>1</v>
      </c>
      <c r="C11" s="1">
        <v>0.5</v>
      </c>
      <c r="D11" s="1">
        <v>0</v>
      </c>
      <c r="H11" s="12"/>
      <c r="I11" s="12"/>
    </row>
    <row r="12" spans="1:9" ht="13.95" customHeight="1" x14ac:dyDescent="0.25">
      <c r="A12" s="6" t="s">
        <v>74</v>
      </c>
      <c r="B12" s="1">
        <v>1</v>
      </c>
      <c r="C12" s="1">
        <v>0.5</v>
      </c>
      <c r="D12" s="1">
        <v>0</v>
      </c>
      <c r="H12" s="12"/>
      <c r="I12" s="12"/>
    </row>
    <row r="13" spans="1:9" ht="13.95" customHeight="1" x14ac:dyDescent="0.25">
      <c r="A13" s="2" t="s">
        <v>51</v>
      </c>
      <c r="B13" s="1">
        <v>2</v>
      </c>
      <c r="C13" s="1">
        <v>1</v>
      </c>
      <c r="D13" s="1">
        <v>0</v>
      </c>
      <c r="H13" s="12"/>
      <c r="I13" s="12"/>
    </row>
    <row r="14" spans="1:9" ht="13.95" customHeight="1" x14ac:dyDescent="0.25">
      <c r="A14" s="2" t="s">
        <v>52</v>
      </c>
      <c r="B14" s="1">
        <v>1</v>
      </c>
      <c r="C14" s="1">
        <v>0.5</v>
      </c>
      <c r="D14" s="1">
        <v>0</v>
      </c>
    </row>
    <row r="15" spans="1:9" ht="13.95" customHeight="1" x14ac:dyDescent="0.25">
      <c r="A15" s="2" t="s">
        <v>53</v>
      </c>
      <c r="B15" s="1">
        <v>1</v>
      </c>
      <c r="C15" s="1">
        <v>0.5</v>
      </c>
      <c r="D15" s="1">
        <v>0</v>
      </c>
    </row>
    <row r="16" spans="1:9" ht="13.95" customHeight="1" x14ac:dyDescent="0.25">
      <c r="A16" s="2" t="s">
        <v>54</v>
      </c>
      <c r="B16" s="1">
        <v>1</v>
      </c>
      <c r="C16" s="1">
        <v>0.5</v>
      </c>
      <c r="D16" s="1">
        <v>0</v>
      </c>
    </row>
  </sheetData>
  <sheetProtection algorithmName="SHA-512" hashValue="sdhnxRgKLat0UDC4HfdLoN+gBE5JxLTdj/SI4J14Fv3IvAoVxAUS8vdmmY/boycN3O8/ROJ7s5QzWjd4T/f1DQ==" saltValue="0peS+OMsem7kOy58dGUv0w==" spinCount="100000" sheet="1" objects="1" scenarios="1"/>
  <mergeCells count="3">
    <mergeCell ref="A2:A3"/>
    <mergeCell ref="A1:D1"/>
    <mergeCell ref="F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ed2c01-478b-4696-98a4-3919e9ae68e3">
      <Terms xmlns="http://schemas.microsoft.com/office/infopath/2007/PartnerControls"/>
    </lcf76f155ced4ddcb4097134ff3c332f>
    <TaxCatchAll xmlns="ea02f6ca-f808-402e-81e9-d076f36024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61E904D1FD1C44965321C153CDA02B" ma:contentTypeVersion="14" ma:contentTypeDescription="Create a new document." ma:contentTypeScope="" ma:versionID="3ffca95097e4f4064967e70b4279fe20">
  <xsd:schema xmlns:xsd="http://www.w3.org/2001/XMLSchema" xmlns:xs="http://www.w3.org/2001/XMLSchema" xmlns:p="http://schemas.microsoft.com/office/2006/metadata/properties" xmlns:ns2="aeed2c01-478b-4696-98a4-3919e9ae68e3" xmlns:ns3="ea02f6ca-f808-402e-81e9-d076f36024a5" targetNamespace="http://schemas.microsoft.com/office/2006/metadata/properties" ma:root="true" ma:fieldsID="ff1d7a6978bdce4a04de8dc22413ea03" ns2:_="" ns3:_="">
    <xsd:import namespace="aeed2c01-478b-4696-98a4-3919e9ae68e3"/>
    <xsd:import namespace="ea02f6ca-f808-402e-81e9-d076f36024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ed2c01-478b-4696-98a4-3919e9ae68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d3dc32-ec49-41cd-bc26-1047da68610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02f6ca-f808-402e-81e9-d076f36024a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95d3ea-dde8-4ba4-8124-753dda30e2e3}" ma:internalName="TaxCatchAll" ma:showField="CatchAllData" ma:web="ea02f6ca-f808-402e-81e9-d076f36024a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F0150-BA12-4874-9179-67BFAB163CDC}">
  <ds:schemaRefs>
    <ds:schemaRef ds:uri="http://schemas.microsoft.com/office/2006/metadata/properties"/>
    <ds:schemaRef ds:uri="http://schemas.microsoft.com/office/infopath/2007/PartnerControls"/>
    <ds:schemaRef ds:uri="ea02f6ca-f808-402e-81e9-d076f36024a5"/>
    <ds:schemaRef ds:uri="a1db9cff-7ad6-4ea7-af36-742664a8e5e2"/>
    <ds:schemaRef ds:uri="aeed2c01-478b-4696-98a4-3919e9ae68e3"/>
  </ds:schemaRefs>
</ds:datastoreItem>
</file>

<file path=customXml/itemProps2.xml><?xml version="1.0" encoding="utf-8"?>
<ds:datastoreItem xmlns:ds="http://schemas.openxmlformats.org/officeDocument/2006/customXml" ds:itemID="{29BB6D76-0802-401F-8FF3-175FDCB5F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ed2c01-478b-4696-98a4-3919e9ae68e3"/>
    <ds:schemaRef ds:uri="ea02f6ca-f808-402e-81e9-d076f36024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7DA039-F0D1-4575-B59C-8885411510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Cost &amp; Viability Gap</vt:lpstr>
      <vt:lpstr>Proximity to amenities </vt:lpstr>
      <vt:lpstr>Marking systems</vt:lpstr>
      <vt:lpstr>'Proximity to amenities '!_ftn1</vt:lpstr>
      <vt:lpstr>'Proximity to amenities '!_ftn2</vt:lpstr>
      <vt:lpstr>'Proximity to amenities '!_ftn3</vt:lpstr>
      <vt:lpstr>'Proximity to amenities '!_ftnref1</vt:lpstr>
      <vt:lpstr>'Proximity to amenities '!_ftnref2</vt:lpstr>
      <vt:lpstr>'Proximity to amenities '!_ftnref3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Aisling.Heary</dc:creator>
  <cp:keywords/>
  <dc:description/>
  <cp:lastModifiedBy>Yolande McCormack</cp:lastModifiedBy>
  <cp:revision/>
  <dcterms:created xsi:type="dcterms:W3CDTF">2022-01-25T11:18:27Z</dcterms:created>
  <dcterms:modified xsi:type="dcterms:W3CDTF">2025-06-06T13:39:47Z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0x010100AF61E904D1FD1C44965321C153CDA02B</vt:lpwstr>
  </property>
  <property fmtid="{D5CDD505-2E9C-101B-9397-08002B2CF9AE}" pid="3" name="MediaServiceImageTags">
    <vt:lpwstr/>
  </property>
</Properties>
</file>